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si\Downloads\"/>
    </mc:Choice>
  </mc:AlternateContent>
  <xr:revisionPtr revIDLastSave="0" documentId="13_ncr:1_{5DC2D124-D413-4995-8144-B3484B20CDBC}" xr6:coauthVersionLast="47" xr6:coauthVersionMax="47" xr10:uidLastSave="{00000000-0000-0000-0000-000000000000}"/>
  <bookViews>
    <workbookView xWindow="28680" yWindow="660" windowWidth="29040" windowHeight="15720" xr2:uid="{00000000-000D-0000-FFFF-FFFF00000000}"/>
  </bookViews>
  <sheets>
    <sheet name="CM" sheetId="1" r:id="rId1"/>
    <sheet name="ECONÓMICA" sheetId="3" r:id="rId2"/>
    <sheet name="ANTIGÜEDAD" sheetId="6" r:id="rId3"/>
    <sheet name="TIEMPO DE RESPUESTA" sheetId="7" r:id="rId4"/>
    <sheet name="DOCUMENTO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E3" i="1"/>
  <c r="H3" i="1"/>
  <c r="H5" i="1"/>
  <c r="H4" i="1"/>
  <c r="J4" i="1"/>
  <c r="I5" i="1"/>
  <c r="I4" i="1"/>
  <c r="I3" i="1"/>
  <c r="G5" i="1"/>
  <c r="G4" i="1"/>
  <c r="G3" i="1"/>
  <c r="F5" i="1"/>
  <c r="F4" i="1"/>
  <c r="F3" i="1"/>
  <c r="E6" i="7"/>
  <c r="E5" i="7"/>
  <c r="E4" i="7"/>
  <c r="F12" i="6"/>
  <c r="G12" i="6" s="1"/>
  <c r="F9" i="6"/>
  <c r="G9" i="6" s="1"/>
  <c r="F4" i="6"/>
  <c r="G4" i="6" s="1"/>
  <c r="D5" i="3"/>
  <c r="E5" i="3" s="1"/>
  <c r="D4" i="1" s="1"/>
  <c r="D6" i="3"/>
  <c r="E6" i="3" s="1"/>
  <c r="D5" i="1" s="1"/>
  <c r="D4" i="3"/>
  <c r="E4" i="3" s="1"/>
  <c r="D3" i="1" s="1"/>
  <c r="J3" i="1" l="1"/>
  <c r="J5" i="1"/>
</calcChain>
</file>

<file path=xl/sharedStrings.xml><?xml version="1.0" encoding="utf-8"?>
<sst xmlns="http://schemas.openxmlformats.org/spreadsheetml/2006/main" count="170" uniqueCount="56">
  <si>
    <t>76.621.909-8</t>
  </si>
  <si>
    <t>TRANSPORTES GERMAN ESPINOZA LIMITADA</t>
  </si>
  <si>
    <t>76.834.013-7</t>
  </si>
  <si>
    <t>TRANSPORTES SANTIAGO SPA</t>
  </si>
  <si>
    <t>78.621.600-1</t>
  </si>
  <si>
    <t>NOMBRE PROVEEDOR</t>
  </si>
  <si>
    <t>RUT PROVEEDOR</t>
  </si>
  <si>
    <t>Formulario N°5 - Declaración Jurada Programa de Integridad</t>
  </si>
  <si>
    <t>Formulario N°4 - Asistencia en Ruta</t>
  </si>
  <si>
    <t>Formulario N°3 - Antigüedad de los Buses</t>
  </si>
  <si>
    <t>Formulario N°2 - Oferta Económica</t>
  </si>
  <si>
    <t>Formulario N°1 - Identificación del Oferente</t>
  </si>
  <si>
    <t>Permiso de circulación vigente.</t>
  </si>
  <si>
    <t>Certificado de revisión técnica vigente.</t>
  </si>
  <si>
    <t>Seguro Obligatorio de Accidentes Personales (SOAP) vigente.</t>
  </si>
  <si>
    <t>Licencia de conducir vigente de los conductores.</t>
  </si>
  <si>
    <t>Certificado de antecedentes de cada conductor.</t>
  </si>
  <si>
    <t>Certificado de inscripción en el Registro Nacional de Servicios de Transporte de Pasajeros, emitido por el Ministerio de Transportes y Telecomunicaciones.</t>
  </si>
  <si>
    <t>CUMPLIMIENTO DE REQUISITOS FORMALES (5%)</t>
  </si>
  <si>
    <t>TIEMPO DE RESPUESTA EN RUTA (10%)</t>
  </si>
  <si>
    <t>ANTIGÜEDAD DE LOS DOS BUSES (15%)</t>
  </si>
  <si>
    <t>ESPECIFICACIONES TÉCNICAS (25%)</t>
  </si>
  <si>
    <t>-</t>
  </si>
  <si>
    <t>Sí</t>
  </si>
  <si>
    <t>No</t>
  </si>
  <si>
    <t>30 minutos</t>
  </si>
  <si>
    <t>TRANSPORTE Y TURISMO MARCELO FABIAN MARTINEZ LEIVA EMPRESA</t>
  </si>
  <si>
    <t>DOCUMENTOS SOLICITADOS</t>
  </si>
  <si>
    <t>¿PROVEEDOR ADJUNTA DOCUMENTACIÓN SOLICITADA EN REQUERIMIENTO DE CONVENIO MARCO?</t>
  </si>
  <si>
    <t>PROPUESTA ECONÓMICA (40%)</t>
  </si>
  <si>
    <t>PROGRAMA DE INTEGRIDAD (5%)</t>
  </si>
  <si>
    <t>OFERTA</t>
  </si>
  <si>
    <t>PUNTAJE</t>
  </si>
  <si>
    <t>PONDERACIÓN</t>
  </si>
  <si>
    <t>SHYV87</t>
  </si>
  <si>
    <t>SHYV81</t>
  </si>
  <si>
    <t>LRSV56</t>
  </si>
  <si>
    <t>Buses:</t>
  </si>
  <si>
    <t>RPDC26</t>
  </si>
  <si>
    <t>JCYK68</t>
  </si>
  <si>
    <t>HRKT38</t>
  </si>
  <si>
    <t>No adjunta formato</t>
  </si>
  <si>
    <t>RRBW13</t>
  </si>
  <si>
    <t>TRHL91</t>
  </si>
  <si>
    <t>SVCG54</t>
  </si>
  <si>
    <t>SDSV97</t>
  </si>
  <si>
    <t>RFZT20</t>
  </si>
  <si>
    <t>PATENTE</t>
  </si>
  <si>
    <t>AÑO</t>
  </si>
  <si>
    <t>PLAZO</t>
  </si>
  <si>
    <t>Cumple</t>
  </si>
  <si>
    <t>No cumple</t>
  </si>
  <si>
    <t>59 minutos</t>
  </si>
  <si>
    <t>PROMEDIO</t>
  </si>
  <si>
    <t>PUNTAJE TOTAL</t>
  </si>
  <si>
    <r>
      <t xml:space="preserve">Adjunta formato pero </t>
    </r>
    <r>
      <rPr>
        <b/>
        <i/>
        <sz val="11"/>
        <color rgb="FFFF0000"/>
        <rFont val="Calibri"/>
        <family val="2"/>
        <scheme val="minor"/>
      </rPr>
      <t>NO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respaldo.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</si>
</sst>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4B6E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2" fontId="0" fillId="0" borderId="0" xfId="1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2" fontId="0" fillId="0" borderId="1" xfId="1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0" fontId="0" fillId="3" borderId="1" xfId="1" applyNumberFormat="1" applyFont="1" applyFill="1" applyBorder="1" applyAlignment="1">
      <alignment horizontal="center" vertical="center" wrapText="1"/>
    </xf>
    <xf numFmtId="9" fontId="0" fillId="3" borderId="1" xfId="2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14B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5"/>
  <sheetViews>
    <sheetView showGridLines="0" tabSelected="1" workbookViewId="0">
      <selection activeCell="C5" sqref="C5"/>
    </sheetView>
  </sheetViews>
  <sheetFormatPr baseColWidth="10" defaultColWidth="9.140625" defaultRowHeight="15" x14ac:dyDescent="0.25"/>
  <cols>
    <col min="1" max="1" width="2.7109375" style="1" customWidth="1"/>
    <col min="2" max="2" width="32" style="1" bestFit="1" customWidth="1"/>
    <col min="3" max="3" width="12.85546875" style="1" customWidth="1"/>
    <col min="4" max="4" width="12.28515625" style="3" bestFit="1" customWidth="1"/>
    <col min="5" max="5" width="17.5703125" style="1" bestFit="1" customWidth="1"/>
    <col min="6" max="6" width="15.7109375" style="1" bestFit="1" customWidth="1"/>
    <col min="7" max="7" width="19.28515625" style="1" bestFit="1" customWidth="1"/>
    <col min="8" max="8" width="21.85546875" style="1" bestFit="1" customWidth="1"/>
    <col min="9" max="9" width="14.42578125" style="1" bestFit="1" customWidth="1"/>
    <col min="10" max="10" width="9" style="1" bestFit="1" customWidth="1"/>
    <col min="11" max="16384" width="9.140625" style="1"/>
  </cols>
  <sheetData>
    <row r="2" spans="2:10" ht="45" x14ac:dyDescent="0.25">
      <c r="B2" s="18" t="s">
        <v>5</v>
      </c>
      <c r="C2" s="18" t="s">
        <v>6</v>
      </c>
      <c r="D2" s="18" t="s">
        <v>29</v>
      </c>
      <c r="E2" s="18" t="s">
        <v>21</v>
      </c>
      <c r="F2" s="18" t="s">
        <v>20</v>
      </c>
      <c r="G2" s="18" t="s">
        <v>19</v>
      </c>
      <c r="H2" s="18" t="s">
        <v>18</v>
      </c>
      <c r="I2" s="18" t="s">
        <v>30</v>
      </c>
      <c r="J2" s="18" t="s">
        <v>54</v>
      </c>
    </row>
    <row r="3" spans="2:10" ht="30" customHeight="1" x14ac:dyDescent="0.25">
      <c r="B3" s="16" t="s">
        <v>26</v>
      </c>
      <c r="C3" s="13" t="s">
        <v>0</v>
      </c>
      <c r="D3" s="24">
        <f>ECONÓMICA!E4</f>
        <v>0.4</v>
      </c>
      <c r="E3" s="36">
        <f>(100/100)*0.25</f>
        <v>0.25</v>
      </c>
      <c r="F3" s="37">
        <f>ANTIGÜEDAD!G4</f>
        <v>0.105</v>
      </c>
      <c r="G3" s="37">
        <f>'TIEMPO DE RESPUESTA'!E4</f>
        <v>0.1</v>
      </c>
      <c r="H3" s="36">
        <f>(0/100)*0.05</f>
        <v>0</v>
      </c>
      <c r="I3" s="36">
        <f>(0/100)*0.05</f>
        <v>0</v>
      </c>
      <c r="J3" s="24">
        <f>D3+E3+F3+G3+H3+I3</f>
        <v>0.85499999999999998</v>
      </c>
    </row>
    <row r="4" spans="2:10" ht="30" customHeight="1" x14ac:dyDescent="0.25">
      <c r="B4" s="16" t="s">
        <v>1</v>
      </c>
      <c r="C4" s="13" t="s">
        <v>2</v>
      </c>
      <c r="D4" s="25">
        <f>ECONÓMICA!E5</f>
        <v>0.39914092943635682</v>
      </c>
      <c r="E4" s="36">
        <v>0</v>
      </c>
      <c r="F4" s="37">
        <f>ANTIGÜEDAD!G9</f>
        <v>2.5000000000000001E-2</v>
      </c>
      <c r="G4" s="37">
        <f>'TIEMPO DE RESPUESTA'!E5</f>
        <v>0.05</v>
      </c>
      <c r="H4" s="36">
        <f>(0/100)*0.05</f>
        <v>0</v>
      </c>
      <c r="I4" s="36">
        <f>(0/100)*0.05</f>
        <v>0</v>
      </c>
      <c r="J4" s="24">
        <f t="shared" ref="J4:J5" si="0">D4+E4+F4+G4+H4+I4</f>
        <v>0.47414092943635683</v>
      </c>
    </row>
    <row r="5" spans="2:10" ht="30" customHeight="1" x14ac:dyDescent="0.25">
      <c r="B5" s="38" t="s">
        <v>3</v>
      </c>
      <c r="C5" s="39" t="s">
        <v>4</v>
      </c>
      <c r="D5" s="40">
        <f>ECONÓMICA!E6</f>
        <v>0.39885386819484242</v>
      </c>
      <c r="E5" s="41">
        <f>(100/100)*0.25</f>
        <v>0.25</v>
      </c>
      <c r="F5" s="42">
        <f>ANTIGÜEDAD!G12</f>
        <v>0.12499999999999999</v>
      </c>
      <c r="G5" s="42">
        <f>'TIEMPO DE RESPUESTA'!E6</f>
        <v>0.1</v>
      </c>
      <c r="H5" s="41">
        <f>(100/100)*0.05</f>
        <v>0.05</v>
      </c>
      <c r="I5" s="41">
        <f>(100/100)*0.05</f>
        <v>0.05</v>
      </c>
      <c r="J5" s="43">
        <f t="shared" si="0"/>
        <v>0.97385386819484243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720D-6BF7-4C3A-8873-B03BB208DD5E}">
  <dimension ref="B2:E20"/>
  <sheetViews>
    <sheetView showGridLines="0" workbookViewId="0">
      <selection activeCell="J21" sqref="J21"/>
    </sheetView>
  </sheetViews>
  <sheetFormatPr baseColWidth="10" defaultRowHeight="15" x14ac:dyDescent="0.25"/>
  <cols>
    <col min="1" max="1" width="1.7109375" style="2" customWidth="1"/>
    <col min="2" max="2" width="32.140625" style="2" customWidth="1"/>
    <col min="3" max="3" width="12" style="2" bestFit="1" customWidth="1"/>
    <col min="4" max="4" width="9" style="2" bestFit="1" customWidth="1"/>
    <col min="5" max="5" width="14.28515625" style="2" bestFit="1" customWidth="1"/>
    <col min="6" max="16384" width="11.42578125" style="2"/>
  </cols>
  <sheetData>
    <row r="2" spans="2:5" x14ac:dyDescent="0.25">
      <c r="B2" s="44" t="s">
        <v>29</v>
      </c>
      <c r="C2" s="45"/>
      <c r="D2" s="45"/>
      <c r="E2" s="46"/>
    </row>
    <row r="3" spans="2:5" x14ac:dyDescent="0.25">
      <c r="B3" s="18" t="s">
        <v>5</v>
      </c>
      <c r="C3" s="18" t="s">
        <v>31</v>
      </c>
      <c r="D3" s="18" t="s">
        <v>32</v>
      </c>
      <c r="E3" s="18" t="s">
        <v>33</v>
      </c>
    </row>
    <row r="4" spans="2:5" ht="30" customHeight="1" x14ac:dyDescent="0.25">
      <c r="B4" s="16" t="s">
        <v>26</v>
      </c>
      <c r="C4" s="19">
        <v>69600000</v>
      </c>
      <c r="D4" s="20">
        <f>($C$4/C4)*100</f>
        <v>100</v>
      </c>
      <c r="E4" s="21">
        <f>(D4/100)*0.4</f>
        <v>0.4</v>
      </c>
    </row>
    <row r="5" spans="2:5" ht="30" customHeight="1" x14ac:dyDescent="0.25">
      <c r="B5" s="16" t="s">
        <v>1</v>
      </c>
      <c r="C5" s="19">
        <v>69749800</v>
      </c>
      <c r="D5" s="20">
        <f t="shared" ref="D5:D6" si="0">($C$4/C5)*100</f>
        <v>99.785232359089207</v>
      </c>
      <c r="E5" s="21">
        <f t="shared" ref="E5:E6" si="1">(D5/100)*0.4</f>
        <v>0.39914092943635682</v>
      </c>
    </row>
    <row r="6" spans="2:5" ht="30" customHeight="1" x14ac:dyDescent="0.25">
      <c r="B6" s="17" t="s">
        <v>3</v>
      </c>
      <c r="C6" s="19">
        <v>69800000</v>
      </c>
      <c r="D6" s="20">
        <f t="shared" si="0"/>
        <v>99.713467048710598</v>
      </c>
      <c r="E6" s="21">
        <f t="shared" si="1"/>
        <v>0.39885386819484242</v>
      </c>
    </row>
    <row r="8" spans="2:5" ht="15" customHeight="1" x14ac:dyDescent="0.25"/>
    <row r="9" spans="2:5" ht="15" customHeight="1" x14ac:dyDescent="0.25"/>
    <row r="10" spans="2:5" ht="15" customHeight="1" x14ac:dyDescent="0.25"/>
    <row r="11" spans="2:5" ht="15" customHeight="1" x14ac:dyDescent="0.25"/>
    <row r="12" spans="2:5" ht="15" customHeight="1" x14ac:dyDescent="0.25"/>
    <row r="13" spans="2:5" ht="15" customHeight="1" x14ac:dyDescent="0.25"/>
    <row r="14" spans="2:5" ht="15" customHeight="1" x14ac:dyDescent="0.25"/>
    <row r="15" spans="2:5" ht="15" customHeight="1" x14ac:dyDescent="0.25"/>
    <row r="16" spans="2:5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">
    <mergeCell ref="B2:E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AEA2-C2D5-43E6-B45C-859259FDCF1E}">
  <dimension ref="B2:G14"/>
  <sheetViews>
    <sheetView showGridLines="0" workbookViewId="0">
      <selection activeCell="Q21" sqref="Q21"/>
    </sheetView>
  </sheetViews>
  <sheetFormatPr baseColWidth="10" defaultRowHeight="15" customHeight="1" x14ac:dyDescent="0.25"/>
  <cols>
    <col min="1" max="1" width="1.7109375" customWidth="1"/>
    <col min="2" max="2" width="32.140625" customWidth="1"/>
    <col min="3" max="3" width="8.85546875" bestFit="1" customWidth="1"/>
    <col min="4" max="5" width="9.7109375" customWidth="1"/>
    <col min="7" max="7" width="14.28515625" bestFit="1" customWidth="1"/>
  </cols>
  <sheetData>
    <row r="2" spans="2:7" ht="15" customHeight="1" x14ac:dyDescent="0.25">
      <c r="B2" s="52" t="s">
        <v>20</v>
      </c>
      <c r="C2" s="53"/>
      <c r="D2" s="53"/>
      <c r="E2" s="53"/>
      <c r="F2" s="53"/>
      <c r="G2" s="53"/>
    </row>
    <row r="3" spans="2:7" ht="15" customHeight="1" x14ac:dyDescent="0.25">
      <c r="B3" s="29" t="s">
        <v>5</v>
      </c>
      <c r="C3" s="26" t="s">
        <v>47</v>
      </c>
      <c r="D3" s="33" t="s">
        <v>48</v>
      </c>
      <c r="E3" s="26" t="s">
        <v>32</v>
      </c>
      <c r="F3" s="26" t="s">
        <v>53</v>
      </c>
      <c r="G3" s="26" t="s">
        <v>33</v>
      </c>
    </row>
    <row r="4" spans="2:7" ht="15" customHeight="1" x14ac:dyDescent="0.25">
      <c r="B4" s="54" t="s">
        <v>26</v>
      </c>
      <c r="C4" s="30" t="s">
        <v>42</v>
      </c>
      <c r="D4" s="28">
        <v>2022</v>
      </c>
      <c r="E4" s="34">
        <v>50</v>
      </c>
      <c r="F4" s="57">
        <f>AVERAGE(E4,E5,E6,E7,E8)</f>
        <v>70</v>
      </c>
      <c r="G4" s="51">
        <f>(F4/100)*0.15</f>
        <v>0.105</v>
      </c>
    </row>
    <row r="5" spans="2:7" ht="15" customHeight="1" x14ac:dyDescent="0.25">
      <c r="B5" s="55"/>
      <c r="C5" s="31" t="s">
        <v>43</v>
      </c>
      <c r="D5" s="27">
        <v>2025</v>
      </c>
      <c r="E5" s="35">
        <v>100</v>
      </c>
      <c r="F5" s="57"/>
      <c r="G5" s="51"/>
    </row>
    <row r="6" spans="2:7" ht="15" customHeight="1" x14ac:dyDescent="0.25">
      <c r="B6" s="55"/>
      <c r="C6" s="31" t="s">
        <v>44</v>
      </c>
      <c r="D6" s="27">
        <v>2023</v>
      </c>
      <c r="E6" s="35">
        <v>100</v>
      </c>
      <c r="F6" s="57"/>
      <c r="G6" s="51"/>
    </row>
    <row r="7" spans="2:7" ht="15" customHeight="1" x14ac:dyDescent="0.25">
      <c r="B7" s="55"/>
      <c r="C7" s="31" t="s">
        <v>45</v>
      </c>
      <c r="D7" s="27">
        <v>2022</v>
      </c>
      <c r="E7" s="35">
        <v>50</v>
      </c>
      <c r="F7" s="57"/>
      <c r="G7" s="51"/>
    </row>
    <row r="8" spans="2:7" ht="15" customHeight="1" x14ac:dyDescent="0.25">
      <c r="B8" s="56"/>
      <c r="C8" s="32" t="s">
        <v>46</v>
      </c>
      <c r="D8" s="14">
        <v>2022</v>
      </c>
      <c r="E8" s="15">
        <v>50</v>
      </c>
      <c r="F8" s="57"/>
      <c r="G8" s="51"/>
    </row>
    <row r="9" spans="2:7" ht="15" customHeight="1" x14ac:dyDescent="0.25">
      <c r="B9" s="55" t="s">
        <v>1</v>
      </c>
      <c r="C9" s="31" t="s">
        <v>38</v>
      </c>
      <c r="D9" s="27">
        <v>2022</v>
      </c>
      <c r="E9" s="35">
        <v>50</v>
      </c>
      <c r="F9" s="58">
        <f>AVERAGE(E9,E10,E11)</f>
        <v>16.666666666666668</v>
      </c>
      <c r="G9" s="51">
        <f>(F9/100)*0.15</f>
        <v>2.5000000000000001E-2</v>
      </c>
    </row>
    <row r="10" spans="2:7" ht="15" customHeight="1" x14ac:dyDescent="0.25">
      <c r="B10" s="55"/>
      <c r="C10" s="31" t="s">
        <v>39</v>
      </c>
      <c r="D10" s="27">
        <v>2018</v>
      </c>
      <c r="E10" s="35">
        <v>0</v>
      </c>
      <c r="F10" s="59"/>
      <c r="G10" s="51"/>
    </row>
    <row r="11" spans="2:7" ht="15" customHeight="1" x14ac:dyDescent="0.25">
      <c r="B11" s="55"/>
      <c r="C11" s="31" t="s">
        <v>40</v>
      </c>
      <c r="D11" s="27">
        <v>2016</v>
      </c>
      <c r="E11" s="35">
        <v>0</v>
      </c>
      <c r="F11" s="60"/>
      <c r="G11" s="51"/>
    </row>
    <row r="12" spans="2:7" ht="15" customHeight="1" x14ac:dyDescent="0.25">
      <c r="B12" s="47" t="s">
        <v>3</v>
      </c>
      <c r="C12" s="30" t="s">
        <v>34</v>
      </c>
      <c r="D12" s="28">
        <v>2023</v>
      </c>
      <c r="E12" s="34">
        <v>100</v>
      </c>
      <c r="F12" s="50">
        <f>AVERAGE(E12,E13,E14)</f>
        <v>83.333333333333329</v>
      </c>
      <c r="G12" s="51">
        <f>(F12/100)*0.15</f>
        <v>0.12499999999999999</v>
      </c>
    </row>
    <row r="13" spans="2:7" ht="15" customHeight="1" x14ac:dyDescent="0.25">
      <c r="B13" s="48"/>
      <c r="C13" s="31" t="s">
        <v>35</v>
      </c>
      <c r="D13" s="27">
        <v>2023</v>
      </c>
      <c r="E13" s="35">
        <v>100</v>
      </c>
      <c r="F13" s="50"/>
      <c r="G13" s="51"/>
    </row>
    <row r="14" spans="2:7" ht="15" customHeight="1" x14ac:dyDescent="0.25">
      <c r="B14" s="49"/>
      <c r="C14" s="32" t="s">
        <v>36</v>
      </c>
      <c r="D14" s="14">
        <v>2020</v>
      </c>
      <c r="E14" s="15">
        <v>50</v>
      </c>
      <c r="F14" s="50"/>
      <c r="G14" s="51"/>
    </row>
  </sheetData>
  <mergeCells count="10">
    <mergeCell ref="B12:B14"/>
    <mergeCell ref="F12:F14"/>
    <mergeCell ref="G12:G14"/>
    <mergeCell ref="B2:G2"/>
    <mergeCell ref="B4:B8"/>
    <mergeCell ref="F4:F8"/>
    <mergeCell ref="G4:G8"/>
    <mergeCell ref="B9:B11"/>
    <mergeCell ref="F9:F11"/>
    <mergeCell ref="G9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686B-C51D-49A8-B756-E4E3D03D2135}">
  <dimension ref="B1:E6"/>
  <sheetViews>
    <sheetView showGridLines="0" workbookViewId="0">
      <selection activeCell="J14" sqref="J14"/>
    </sheetView>
  </sheetViews>
  <sheetFormatPr baseColWidth="10" defaultRowHeight="30" customHeight="1" x14ac:dyDescent="0.25"/>
  <cols>
    <col min="1" max="1" width="1.7109375" customWidth="1"/>
    <col min="2" max="2" width="32.140625" customWidth="1"/>
    <col min="3" max="3" width="8.85546875" customWidth="1"/>
    <col min="4" max="4" width="9" bestFit="1" customWidth="1"/>
    <col min="5" max="5" width="14.28515625" bestFit="1" customWidth="1"/>
  </cols>
  <sheetData>
    <row r="1" spans="2:5" ht="15" customHeight="1" x14ac:dyDescent="0.25"/>
    <row r="2" spans="2:5" ht="15" customHeight="1" x14ac:dyDescent="0.25">
      <c r="B2" s="61" t="s">
        <v>19</v>
      </c>
      <c r="C2" s="61"/>
      <c r="D2" s="61"/>
      <c r="E2" s="61"/>
    </row>
    <row r="3" spans="2:5" ht="30" customHeight="1" x14ac:dyDescent="0.25">
      <c r="B3" s="18" t="s">
        <v>5</v>
      </c>
      <c r="C3" s="18" t="s">
        <v>49</v>
      </c>
      <c r="D3" s="18" t="s">
        <v>32</v>
      </c>
      <c r="E3" s="18" t="s">
        <v>33</v>
      </c>
    </row>
    <row r="4" spans="2:5" ht="30" customHeight="1" x14ac:dyDescent="0.25">
      <c r="B4" s="16" t="s">
        <v>26</v>
      </c>
      <c r="C4" s="13" t="s">
        <v>25</v>
      </c>
      <c r="D4" s="13">
        <v>100</v>
      </c>
      <c r="E4" s="36">
        <f>(D4/100)*0.1</f>
        <v>0.1</v>
      </c>
    </row>
    <row r="5" spans="2:5" ht="30" customHeight="1" x14ac:dyDescent="0.25">
      <c r="B5" s="16" t="s">
        <v>1</v>
      </c>
      <c r="C5" s="13" t="s">
        <v>52</v>
      </c>
      <c r="D5" s="13">
        <v>50</v>
      </c>
      <c r="E5" s="36">
        <f t="shared" ref="E5:E6" si="0">(D5/100)*0.1</f>
        <v>0.05</v>
      </c>
    </row>
    <row r="6" spans="2:5" ht="30" customHeight="1" x14ac:dyDescent="0.25">
      <c r="B6" s="17" t="s">
        <v>3</v>
      </c>
      <c r="C6" s="13" t="s">
        <v>25</v>
      </c>
      <c r="D6" s="13">
        <v>100</v>
      </c>
      <c r="E6" s="36">
        <f t="shared" si="0"/>
        <v>0.1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9C41-8F34-443E-B4EE-60870F806C2E}">
  <dimension ref="B2:N15"/>
  <sheetViews>
    <sheetView showGridLines="0" workbookViewId="0">
      <selection activeCell="O24" sqref="O24"/>
    </sheetView>
  </sheetViews>
  <sheetFormatPr baseColWidth="10" defaultRowHeight="15" x14ac:dyDescent="0.25"/>
  <cols>
    <col min="1" max="1" width="2.7109375" style="4" customWidth="1"/>
    <col min="2" max="2" width="2.85546875" style="4" customWidth="1"/>
    <col min="3" max="3" width="55.140625" style="4" customWidth="1"/>
    <col min="4" max="8" width="8.7109375" style="4" customWidth="1"/>
    <col min="9" max="11" width="8.7109375" style="5" customWidth="1"/>
    <col min="12" max="14" width="8.7109375" style="4" customWidth="1"/>
    <col min="15" max="16384" width="11.42578125" style="4"/>
  </cols>
  <sheetData>
    <row r="2" spans="2:14" ht="15.75" x14ac:dyDescent="0.25">
      <c r="B2" s="70" t="s">
        <v>28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2:14" ht="30" customHeight="1" x14ac:dyDescent="0.25">
      <c r="B3" s="74" t="s">
        <v>27</v>
      </c>
      <c r="C3" s="74"/>
      <c r="D3" s="65" t="s">
        <v>26</v>
      </c>
      <c r="E3" s="65"/>
      <c r="F3" s="65"/>
      <c r="G3" s="65"/>
      <c r="H3" s="65"/>
      <c r="I3" s="65" t="s">
        <v>1</v>
      </c>
      <c r="J3" s="65"/>
      <c r="K3" s="65"/>
      <c r="L3" s="61" t="s">
        <v>3</v>
      </c>
      <c r="M3" s="61"/>
      <c r="N3" s="61"/>
    </row>
    <row r="4" spans="2:14" x14ac:dyDescent="0.25">
      <c r="B4" s="75" t="s">
        <v>11</v>
      </c>
      <c r="C4" s="76"/>
      <c r="D4" s="67" t="s">
        <v>51</v>
      </c>
      <c r="E4" s="68"/>
      <c r="F4" s="68"/>
      <c r="G4" s="68"/>
      <c r="H4" s="69"/>
      <c r="I4" s="66" t="s">
        <v>51</v>
      </c>
      <c r="J4" s="66"/>
      <c r="K4" s="66"/>
      <c r="L4" s="57" t="s">
        <v>50</v>
      </c>
      <c r="M4" s="57"/>
      <c r="N4" s="57"/>
    </row>
    <row r="5" spans="2:14" x14ac:dyDescent="0.25">
      <c r="B5" s="77" t="s">
        <v>10</v>
      </c>
      <c r="C5" s="78"/>
      <c r="D5" s="62" t="s">
        <v>50</v>
      </c>
      <c r="E5" s="63"/>
      <c r="F5" s="63"/>
      <c r="G5" s="63"/>
      <c r="H5" s="64"/>
      <c r="I5" s="57" t="s">
        <v>50</v>
      </c>
      <c r="J5" s="57"/>
      <c r="K5" s="57"/>
      <c r="L5" s="57" t="s">
        <v>50</v>
      </c>
      <c r="M5" s="57"/>
      <c r="N5" s="57"/>
    </row>
    <row r="6" spans="2:14" x14ac:dyDescent="0.25">
      <c r="B6" s="77" t="s">
        <v>9</v>
      </c>
      <c r="C6" s="78"/>
      <c r="D6" s="62" t="s">
        <v>50</v>
      </c>
      <c r="E6" s="63"/>
      <c r="F6" s="63"/>
      <c r="G6" s="63"/>
      <c r="H6" s="64"/>
      <c r="I6" s="57" t="s">
        <v>50</v>
      </c>
      <c r="J6" s="57"/>
      <c r="K6" s="57"/>
      <c r="L6" s="57" t="s">
        <v>50</v>
      </c>
      <c r="M6" s="57"/>
      <c r="N6" s="57"/>
    </row>
    <row r="7" spans="2:14" x14ac:dyDescent="0.25">
      <c r="B7" s="72" t="s">
        <v>37</v>
      </c>
      <c r="C7" s="73"/>
      <c r="D7" s="23" t="s">
        <v>42</v>
      </c>
      <c r="E7" s="23" t="s">
        <v>43</v>
      </c>
      <c r="F7" s="23" t="s">
        <v>44</v>
      </c>
      <c r="G7" s="23" t="s">
        <v>45</v>
      </c>
      <c r="H7" s="23" t="s">
        <v>46</v>
      </c>
      <c r="I7" s="23" t="s">
        <v>38</v>
      </c>
      <c r="J7" s="23" t="s">
        <v>39</v>
      </c>
      <c r="K7" s="23" t="s">
        <v>40</v>
      </c>
      <c r="L7" s="23" t="s">
        <v>34</v>
      </c>
      <c r="M7" s="23" t="s">
        <v>35</v>
      </c>
      <c r="N7" s="23" t="s">
        <v>36</v>
      </c>
    </row>
    <row r="8" spans="2:14" ht="45" x14ac:dyDescent="0.25">
      <c r="B8" s="8" t="s">
        <v>22</v>
      </c>
      <c r="C8" s="9" t="s">
        <v>17</v>
      </c>
      <c r="D8" s="12" t="s">
        <v>23</v>
      </c>
      <c r="E8" s="12" t="s">
        <v>23</v>
      </c>
      <c r="F8" s="12" t="s">
        <v>23</v>
      </c>
      <c r="G8" s="12" t="s">
        <v>23</v>
      </c>
      <c r="H8" s="12" t="s">
        <v>23</v>
      </c>
      <c r="I8" s="22" t="s">
        <v>24</v>
      </c>
      <c r="J8" s="22" t="s">
        <v>24</v>
      </c>
      <c r="K8" s="22" t="s">
        <v>24</v>
      </c>
      <c r="L8" s="12" t="s">
        <v>23</v>
      </c>
      <c r="M8" s="12" t="s">
        <v>23</v>
      </c>
      <c r="N8" s="12" t="s">
        <v>23</v>
      </c>
    </row>
    <row r="9" spans="2:14" x14ac:dyDescent="0.25">
      <c r="B9" s="6" t="s">
        <v>22</v>
      </c>
      <c r="C9" s="10" t="s">
        <v>12</v>
      </c>
      <c r="D9" s="12" t="s">
        <v>23</v>
      </c>
      <c r="E9" s="12" t="s">
        <v>23</v>
      </c>
      <c r="F9" s="12" t="s">
        <v>23</v>
      </c>
      <c r="G9" s="12" t="s">
        <v>23</v>
      </c>
      <c r="H9" s="12" t="s">
        <v>23</v>
      </c>
      <c r="I9" s="22" t="s">
        <v>24</v>
      </c>
      <c r="J9" s="22" t="s">
        <v>24</v>
      </c>
      <c r="K9" s="22" t="s">
        <v>24</v>
      </c>
      <c r="L9" s="12" t="s">
        <v>23</v>
      </c>
      <c r="M9" s="12" t="s">
        <v>23</v>
      </c>
      <c r="N9" s="12" t="s">
        <v>23</v>
      </c>
    </row>
    <row r="10" spans="2:14" x14ac:dyDescent="0.25">
      <c r="B10" s="6" t="s">
        <v>22</v>
      </c>
      <c r="C10" s="10" t="s">
        <v>13</v>
      </c>
      <c r="D10" s="12" t="s">
        <v>23</v>
      </c>
      <c r="E10" s="12" t="s">
        <v>23</v>
      </c>
      <c r="F10" s="12" t="s">
        <v>23</v>
      </c>
      <c r="G10" s="12" t="s">
        <v>23</v>
      </c>
      <c r="H10" s="12" t="s">
        <v>23</v>
      </c>
      <c r="I10" s="22" t="s">
        <v>24</v>
      </c>
      <c r="J10" s="22" t="s">
        <v>24</v>
      </c>
      <c r="K10" s="22" t="s">
        <v>24</v>
      </c>
      <c r="L10" s="12" t="s">
        <v>23</v>
      </c>
      <c r="M10" s="12" t="s">
        <v>23</v>
      </c>
      <c r="N10" s="12" t="s">
        <v>23</v>
      </c>
    </row>
    <row r="11" spans="2:14" x14ac:dyDescent="0.25">
      <c r="B11" s="6" t="s">
        <v>22</v>
      </c>
      <c r="C11" s="10" t="s">
        <v>14</v>
      </c>
      <c r="D11" s="12" t="s">
        <v>23</v>
      </c>
      <c r="E11" s="12" t="s">
        <v>23</v>
      </c>
      <c r="F11" s="12" t="s">
        <v>23</v>
      </c>
      <c r="G11" s="12" t="s">
        <v>23</v>
      </c>
      <c r="H11" s="12" t="s">
        <v>23</v>
      </c>
      <c r="I11" s="22" t="s">
        <v>24</v>
      </c>
      <c r="J11" s="22" t="s">
        <v>24</v>
      </c>
      <c r="K11" s="22" t="s">
        <v>24</v>
      </c>
      <c r="L11" s="12" t="s">
        <v>23</v>
      </c>
      <c r="M11" s="12" t="s">
        <v>23</v>
      </c>
      <c r="N11" s="12" t="s">
        <v>23</v>
      </c>
    </row>
    <row r="12" spans="2:14" x14ac:dyDescent="0.25">
      <c r="B12" s="6" t="s">
        <v>22</v>
      </c>
      <c r="C12" s="10" t="s">
        <v>15</v>
      </c>
      <c r="D12" s="12" t="s">
        <v>23</v>
      </c>
      <c r="E12" s="12" t="s">
        <v>23</v>
      </c>
      <c r="F12" s="12" t="s">
        <v>23</v>
      </c>
      <c r="G12" s="12" t="s">
        <v>23</v>
      </c>
      <c r="H12" s="12" t="s">
        <v>23</v>
      </c>
      <c r="I12" s="22" t="s">
        <v>24</v>
      </c>
      <c r="J12" s="22" t="s">
        <v>24</v>
      </c>
      <c r="K12" s="22" t="s">
        <v>24</v>
      </c>
      <c r="L12" s="12" t="s">
        <v>23</v>
      </c>
      <c r="M12" s="12" t="s">
        <v>23</v>
      </c>
      <c r="N12" s="12" t="s">
        <v>23</v>
      </c>
    </row>
    <row r="13" spans="2:14" x14ac:dyDescent="0.25">
      <c r="B13" s="7" t="s">
        <v>22</v>
      </c>
      <c r="C13" s="11" t="s">
        <v>16</v>
      </c>
      <c r="D13" s="22" t="s">
        <v>24</v>
      </c>
      <c r="E13" s="22" t="s">
        <v>24</v>
      </c>
      <c r="F13" s="22" t="s">
        <v>24</v>
      </c>
      <c r="G13" s="22" t="s">
        <v>24</v>
      </c>
      <c r="H13" s="22" t="s">
        <v>24</v>
      </c>
      <c r="I13" s="22" t="s">
        <v>24</v>
      </c>
      <c r="J13" s="22" t="s">
        <v>24</v>
      </c>
      <c r="K13" s="22" t="s">
        <v>24</v>
      </c>
      <c r="L13" s="22" t="s">
        <v>24</v>
      </c>
      <c r="M13" s="22" t="s">
        <v>24</v>
      </c>
      <c r="N13" s="22" t="s">
        <v>24</v>
      </c>
    </row>
    <row r="14" spans="2:14" x14ac:dyDescent="0.25">
      <c r="B14" s="77" t="s">
        <v>8</v>
      </c>
      <c r="C14" s="78"/>
      <c r="D14" s="62" t="s">
        <v>50</v>
      </c>
      <c r="E14" s="63"/>
      <c r="F14" s="63"/>
      <c r="G14" s="63"/>
      <c r="H14" s="64"/>
      <c r="I14" s="57" t="s">
        <v>50</v>
      </c>
      <c r="J14" s="57"/>
      <c r="K14" s="57"/>
      <c r="L14" s="57" t="s">
        <v>50</v>
      </c>
      <c r="M14" s="57"/>
      <c r="N14" s="57"/>
    </row>
    <row r="15" spans="2:14" x14ac:dyDescent="0.25">
      <c r="B15" s="79" t="s">
        <v>7</v>
      </c>
      <c r="C15" s="80"/>
      <c r="D15" s="62" t="s">
        <v>55</v>
      </c>
      <c r="E15" s="63"/>
      <c r="F15" s="63"/>
      <c r="G15" s="63"/>
      <c r="H15" s="64"/>
      <c r="I15" s="66" t="s">
        <v>41</v>
      </c>
      <c r="J15" s="66"/>
      <c r="K15" s="66"/>
      <c r="L15" s="57" t="s">
        <v>50</v>
      </c>
      <c r="M15" s="57"/>
      <c r="N15" s="57"/>
    </row>
  </sheetData>
  <mergeCells count="26">
    <mergeCell ref="B14:C14"/>
    <mergeCell ref="B15:C15"/>
    <mergeCell ref="L5:N5"/>
    <mergeCell ref="L6:N6"/>
    <mergeCell ref="L14:N14"/>
    <mergeCell ref="L15:N15"/>
    <mergeCell ref="B2:N2"/>
    <mergeCell ref="B7:C7"/>
    <mergeCell ref="I3:K3"/>
    <mergeCell ref="I4:K4"/>
    <mergeCell ref="I5:K5"/>
    <mergeCell ref="I6:K6"/>
    <mergeCell ref="B3:C3"/>
    <mergeCell ref="L3:N3"/>
    <mergeCell ref="L4:N4"/>
    <mergeCell ref="B4:C4"/>
    <mergeCell ref="B5:C5"/>
    <mergeCell ref="B6:C6"/>
    <mergeCell ref="D6:H6"/>
    <mergeCell ref="D14:H14"/>
    <mergeCell ref="D15:H15"/>
    <mergeCell ref="D3:H3"/>
    <mergeCell ref="I14:K14"/>
    <mergeCell ref="I15:K15"/>
    <mergeCell ref="D4:H4"/>
    <mergeCell ref="D5:H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CM</vt:lpstr>
      <vt:lpstr>ECONÓMICA</vt:lpstr>
      <vt:lpstr>ANTIGÜEDAD</vt:lpstr>
      <vt:lpstr>TIEMPO DE RESPUESTA</vt:lpstr>
      <vt:lpstr>DOCUMENTOS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Melanie Fernanda Isla Hernández (melanie.isla)</cp:lastModifiedBy>
  <dcterms:created xsi:type="dcterms:W3CDTF">2015-06-05T18:19:34Z</dcterms:created>
  <dcterms:modified xsi:type="dcterms:W3CDTF">2026-06-25T19:19:55Z</dcterms:modified>
</cp:coreProperties>
</file>